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45" windowHeight="12615" activeTab="1"/>
  </bookViews>
  <sheets>
    <sheet name="Pořadí" sheetId="1" r:id="rId1"/>
    <sheet name="Výsledky jednotlivců" sheetId="2" r:id="rId2"/>
    <sheet name="Výsledky týmů" sheetId="3" r:id="rId3"/>
    <sheet name="Seznam závodů" sheetId="4" r:id="rId4"/>
  </sheets>
  <definedNames/>
  <calcPr fullCalcOnLoad="1"/>
</workbook>
</file>

<file path=xl/sharedStrings.xml><?xml version="1.0" encoding="utf-8"?>
<sst xmlns="http://schemas.openxmlformats.org/spreadsheetml/2006/main" count="172" uniqueCount="94">
  <si>
    <t>Ašský Bláteník</t>
  </si>
  <si>
    <t>Zelená hora</t>
  </si>
  <si>
    <t>XC Poohří DOMO</t>
  </si>
  <si>
    <t>Chebské kašny</t>
  </si>
  <si>
    <t>Antal bike</t>
  </si>
  <si>
    <t>Na Zelenou horu</t>
  </si>
  <si>
    <t>Říjnový bike DOMO</t>
  </si>
  <si>
    <t>1. 5.</t>
  </si>
  <si>
    <t>12. 5.</t>
  </si>
  <si>
    <t>20. 5.</t>
  </si>
  <si>
    <t>8. 9.</t>
  </si>
  <si>
    <t>15. 9.</t>
  </si>
  <si>
    <t>23.9.</t>
  </si>
  <si>
    <t>29. 9.</t>
  </si>
  <si>
    <t>Závod</t>
  </si>
  <si>
    <t>Datum</t>
  </si>
  <si>
    <t>Závodník</t>
  </si>
  <si>
    <t>Tým</t>
  </si>
  <si>
    <t>Team Bike Březová</t>
  </si>
  <si>
    <t>Miroslav Brill</t>
  </si>
  <si>
    <t>Lukáš Kopecký</t>
  </si>
  <si>
    <t>Radovan Fišer</t>
  </si>
  <si>
    <t>Jan Jiříček</t>
  </si>
  <si>
    <t>Pavel Santo</t>
  </si>
  <si>
    <t>Petr Grobheiser</t>
  </si>
  <si>
    <t>Martina Kabilová</t>
  </si>
  <si>
    <t>Bitva bajkových týmů Karlovarského kraje na tratích Chebského poháru</t>
  </si>
  <si>
    <r>
      <t>Informace</t>
    </r>
    <r>
      <rPr>
        <sz val="10"/>
        <rFont val="Arial"/>
        <family val="0"/>
      </rPr>
      <t xml:space="preserve">: </t>
    </r>
  </si>
  <si>
    <t>web Bikeri.cz</t>
  </si>
  <si>
    <r>
      <t>Pořadatel</t>
    </r>
    <r>
      <rPr>
        <sz val="10"/>
        <rFont val="Arial"/>
        <family val="0"/>
      </rPr>
      <t>:</t>
    </r>
  </si>
  <si>
    <t>Kontakt:</t>
  </si>
  <si>
    <t>rfiser@gmail.com</t>
  </si>
  <si>
    <t>Kynžvartský podzim</t>
  </si>
  <si>
    <t>Získané body</t>
  </si>
  <si>
    <t>Celý tým</t>
  </si>
  <si>
    <t xml:space="preserve">Průměrný počet bodů získaných v závodě za celý ChP </t>
  </si>
  <si>
    <t>1 jezdec</t>
  </si>
  <si>
    <t>Nejcennější jezdec týmu</t>
  </si>
  <si>
    <t>Vedoucí tým</t>
  </si>
  <si>
    <t>Vysvětlivky</t>
  </si>
  <si>
    <t>Chodovský bike</t>
  </si>
  <si>
    <t>23. 6.</t>
  </si>
  <si>
    <t>Březovský bike</t>
  </si>
  <si>
    <t>9. 6.</t>
  </si>
  <si>
    <t>Sokotrans Cup</t>
  </si>
  <si>
    <t>http://bikeri.cz/pohar-bikeri-cz/</t>
  </si>
  <si>
    <t>Bodový přínos závodníka</t>
  </si>
  <si>
    <t>Tonda Valeška</t>
  </si>
  <si>
    <t>Pavel Chren</t>
  </si>
  <si>
    <t>28. 4.</t>
  </si>
  <si>
    <t>Kategorie</t>
  </si>
  <si>
    <t>Cykloteam Ostrov</t>
  </si>
  <si>
    <t>Tomáš Strnad</t>
  </si>
  <si>
    <t>kadeti</t>
  </si>
  <si>
    <t>Milan Šplíchal</t>
  </si>
  <si>
    <t>junioři</t>
  </si>
  <si>
    <t>Paval Mrázek</t>
  </si>
  <si>
    <t>muži</t>
  </si>
  <si>
    <t>veteráni I.</t>
  </si>
  <si>
    <t>Jan Mádl</t>
  </si>
  <si>
    <t>veteráni II.</t>
  </si>
  <si>
    <t>Pavel Kodl ml.</t>
  </si>
  <si>
    <t>Tri Cheb</t>
  </si>
  <si>
    <t>ženy</t>
  </si>
  <si>
    <t>Součet 3 nejlepších</t>
  </si>
  <si>
    <t>Průběžné výsledky</t>
  </si>
  <si>
    <t>Body za závod (průměr ze 3 na 1)</t>
  </si>
  <si>
    <t>Ašští bajkeři</t>
  </si>
  <si>
    <t>Tomáš Soukup</t>
  </si>
  <si>
    <t>kadetky</t>
  </si>
  <si>
    <t>Martin Bořil</t>
  </si>
  <si>
    <t>Jindřich Tůma</t>
  </si>
  <si>
    <t>Žaneta Kolmschlagová</t>
  </si>
  <si>
    <t>Alice Kommová</t>
  </si>
  <si>
    <t>ZS-COXYS-DOMO</t>
  </si>
  <si>
    <t>Václav Větrovec</t>
  </si>
  <si>
    <t>Ondřej Vávra</t>
  </si>
  <si>
    <t>Jiří Podhajský</t>
  </si>
  <si>
    <t>Jan Šimeček</t>
  </si>
  <si>
    <t>Kateřina Krejsová</t>
  </si>
  <si>
    <t>Miloš Dvořák</t>
  </si>
  <si>
    <t>27. 5.</t>
  </si>
  <si>
    <t>XC Skalka</t>
  </si>
  <si>
    <t>30. 6.</t>
  </si>
  <si>
    <t>.</t>
  </si>
  <si>
    <t>AUTOSKLO KUFNER CHEB</t>
  </si>
  <si>
    <t>Martin Hanuš</t>
  </si>
  <si>
    <t>Stanislav Cabal</t>
  </si>
  <si>
    <t>Tomáš Kubát ml.</t>
  </si>
  <si>
    <t>Tomáš Kubát st.</t>
  </si>
  <si>
    <t>Viktor Rybáček</t>
  </si>
  <si>
    <t>vypsán tučně</t>
  </si>
  <si>
    <t>TRI Cheb</t>
  </si>
  <si>
    <t>Autosklo Kufner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</si>
</sst>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0"/>
      <color indexed="42"/>
      <name val="Arial"/>
      <family val="0"/>
    </font>
    <font>
      <sz val="22"/>
      <color indexed="55"/>
      <name val="Impact"/>
      <family val="2"/>
    </font>
    <font>
      <sz val="22"/>
      <name val="Impact"/>
      <family val="2"/>
    </font>
    <font>
      <b/>
      <sz val="9"/>
      <name val="Arial"/>
      <family val="2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36" applyAlignment="1" applyProtection="1">
      <alignment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7" fillId="36" borderId="22" xfId="0" applyFont="1" applyFill="1" applyBorder="1" applyAlignment="1">
      <alignment/>
    </xf>
    <xf numFmtId="16" fontId="0" fillId="33" borderId="10" xfId="0" applyNumberFormat="1" applyFill="1" applyBorder="1" applyAlignment="1">
      <alignment horizontal="center" vertical="center"/>
    </xf>
    <xf numFmtId="0" fontId="12" fillId="36" borderId="22" xfId="0" applyFont="1" applyFill="1" applyBorder="1" applyAlignment="1">
      <alignment/>
    </xf>
    <xf numFmtId="0" fontId="12" fillId="36" borderId="30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165" fontId="0" fillId="34" borderId="35" xfId="0" applyNumberFormat="1" applyFont="1" applyFill="1" applyBorder="1" applyAlignment="1">
      <alignment horizontal="center"/>
    </xf>
    <xf numFmtId="3" fontId="3" fillId="34" borderId="36" xfId="0" applyNumberFormat="1" applyFont="1" applyFill="1" applyBorder="1" applyAlignment="1">
      <alignment horizontal="center"/>
    </xf>
    <xf numFmtId="165" fontId="3" fillId="34" borderId="37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7" fillId="0" borderId="4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ont>
        <color auto="1"/>
      </font>
      <fill>
        <patternFill>
          <bgColor indexed="51"/>
        </patternFill>
      </fill>
    </dxf>
    <dxf>
      <font>
        <color indexed="8"/>
      </font>
    </dxf>
    <dxf>
      <font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69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'Výsledky týmů'!$A$1:$A$6</c:f>
              <c:strCache/>
            </c:strRef>
          </c:cat>
          <c:val>
            <c:numRef>
              <c:f>'Výsledky týmů'!$B$1:$B$6</c:f>
              <c:numCache/>
            </c:numRef>
          </c:val>
        </c:ser>
        <c:axId val="37021933"/>
        <c:axId val="64761942"/>
      </c:bar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1933"/>
        <c:crossesAt val="1"/>
        <c:crossBetween val="between"/>
        <c:dispUnits/>
      </c:valAx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4</xdr:col>
      <xdr:colOff>581025</xdr:colOff>
      <xdr:row>0</xdr:row>
      <xdr:rowOff>514350</xdr:rowOff>
    </xdr:to>
    <xdr:sp>
      <xdr:nvSpPr>
        <xdr:cNvPr id="1" name="WordArt 1"/>
        <xdr:cNvSpPr>
          <a:spLocks/>
        </xdr:cNvSpPr>
      </xdr:nvSpPr>
      <xdr:spPr>
        <a:xfrm>
          <a:off x="104775" y="114300"/>
          <a:ext cx="4524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MS Reference Sans Serif"/>
              <a:cs typeface="MS Reference Sans Serif"/>
            </a:rPr>
            <a:t>Pohár Bikeri.cz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0.00725</cdr:y>
    </cdr:from>
    <cdr:to>
      <cdr:x>0.91975</cdr:x>
      <cdr:y>0.157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695325" y="19050"/>
          <a:ext cx="29527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/>
            <a:t>Pohár Bikeri.cz 2007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85725</xdr:rowOff>
    </xdr:from>
    <xdr:to>
      <xdr:col>6</xdr:col>
      <xdr:colOff>142875</xdr:colOff>
      <xdr:row>28</xdr:row>
      <xdr:rowOff>57150</xdr:rowOff>
    </xdr:to>
    <xdr:graphicFrame>
      <xdr:nvGraphicFramePr>
        <xdr:cNvPr id="1" name="Graf 1"/>
        <xdr:cNvGraphicFramePr/>
      </xdr:nvGraphicFramePr>
      <xdr:xfrm>
        <a:off x="381000" y="1057275"/>
        <a:ext cx="39719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keri.cz/pohar-bikeri-cz/" TargetMode="External" /><Relationship Id="rId2" Type="http://schemas.openxmlformats.org/officeDocument/2006/relationships/hyperlink" Target="mailto:rfiser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3"/>
  <sheetViews>
    <sheetView zoomScalePageLayoutView="0" workbookViewId="0" topLeftCell="A11">
      <selection activeCell="C19" sqref="C19:C23"/>
    </sheetView>
  </sheetViews>
  <sheetFormatPr defaultColWidth="9.140625" defaultRowHeight="12.75"/>
  <cols>
    <col min="1" max="1" width="15.140625" style="0" customWidth="1"/>
    <col min="2" max="2" width="11.140625" style="0" customWidth="1"/>
    <col min="3" max="3" width="19.8515625" style="0" customWidth="1"/>
    <col min="4" max="4" width="14.57421875" style="0" customWidth="1"/>
    <col min="7" max="7" width="10.8515625" style="0" customWidth="1"/>
    <col min="10" max="10" width="10.421875" style="0" customWidth="1"/>
    <col min="12" max="12" width="10.57421875" style="0" customWidth="1"/>
    <col min="17" max="17" width="10.8515625" style="0" customWidth="1"/>
    <col min="18" max="18" width="8.8515625" style="0" customWidth="1"/>
    <col min="20" max="20" width="11.8515625" style="0" customWidth="1"/>
    <col min="21" max="21" width="8.00390625" style="0" customWidth="1"/>
  </cols>
  <sheetData>
    <row r="1" s="2" customFormat="1" ht="48.75" customHeight="1"/>
    <row r="2" s="40" customFormat="1" ht="12.75">
      <c r="A2" s="40" t="s">
        <v>26</v>
      </c>
    </row>
    <row r="3" s="2" customFormat="1" ht="12.75"/>
    <row r="4" spans="1:13" s="2" customFormat="1" ht="12.75">
      <c r="A4" s="3" t="s">
        <v>27</v>
      </c>
      <c r="B4" s="4" t="s">
        <v>45</v>
      </c>
      <c r="G4" s="79" t="s">
        <v>39</v>
      </c>
      <c r="H4" s="74" t="s">
        <v>37</v>
      </c>
      <c r="I4" s="74"/>
      <c r="J4" s="74"/>
      <c r="K4" s="74"/>
      <c r="L4" s="74"/>
      <c r="M4" s="54"/>
    </row>
    <row r="5" spans="1:12" ht="12.75">
      <c r="A5" s="5" t="s">
        <v>29</v>
      </c>
      <c r="B5" t="s">
        <v>28</v>
      </c>
      <c r="G5" s="79"/>
      <c r="H5" s="80"/>
      <c r="I5" s="74"/>
      <c r="J5" s="74"/>
      <c r="K5" s="74"/>
      <c r="L5" s="74"/>
    </row>
    <row r="6" spans="1:13" ht="12.75">
      <c r="A6" s="5" t="s">
        <v>30</v>
      </c>
      <c r="B6" s="4" t="s">
        <v>31</v>
      </c>
      <c r="G6" s="79"/>
      <c r="H6" s="74" t="s">
        <v>38</v>
      </c>
      <c r="I6" s="74"/>
      <c r="J6" s="74"/>
      <c r="K6" s="74"/>
      <c r="L6" s="74"/>
      <c r="M6" t="s">
        <v>91</v>
      </c>
    </row>
    <row r="7" spans="1:18" ht="30" customHeight="1">
      <c r="A7" s="73" t="s">
        <v>65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21" s="1" customFormat="1" ht="38.25" customHeight="1">
      <c r="A8" s="75"/>
      <c r="B8" s="76"/>
      <c r="C8" s="7" t="s">
        <v>14</v>
      </c>
      <c r="D8" s="7"/>
      <c r="E8" s="7" t="s">
        <v>0</v>
      </c>
      <c r="F8" s="7" t="s">
        <v>1</v>
      </c>
      <c r="G8" s="7" t="s">
        <v>2</v>
      </c>
      <c r="H8" s="7" t="s">
        <v>3</v>
      </c>
      <c r="I8" s="7" t="s">
        <v>82</v>
      </c>
      <c r="J8" s="7" t="s">
        <v>42</v>
      </c>
      <c r="K8" s="7" t="s">
        <v>40</v>
      </c>
      <c r="L8" s="7" t="s">
        <v>44</v>
      </c>
      <c r="M8" s="7" t="s">
        <v>4</v>
      </c>
      <c r="N8" s="7" t="s">
        <v>32</v>
      </c>
      <c r="O8" s="7" t="s">
        <v>5</v>
      </c>
      <c r="P8" s="7" t="s">
        <v>6</v>
      </c>
      <c r="Q8" s="7" t="s">
        <v>46</v>
      </c>
      <c r="T8" s="70" t="s">
        <v>35</v>
      </c>
      <c r="U8" s="71"/>
    </row>
    <row r="9" spans="1:21" ht="12.75">
      <c r="A9" s="77"/>
      <c r="B9" s="78"/>
      <c r="C9" s="6" t="s">
        <v>15</v>
      </c>
      <c r="D9" s="41"/>
      <c r="E9" s="8" t="s">
        <v>49</v>
      </c>
      <c r="F9" s="9" t="s">
        <v>7</v>
      </c>
      <c r="G9" s="9" t="s">
        <v>8</v>
      </c>
      <c r="H9" s="9" t="s">
        <v>9</v>
      </c>
      <c r="I9" s="9" t="s">
        <v>81</v>
      </c>
      <c r="J9" s="9" t="s">
        <v>43</v>
      </c>
      <c r="K9" s="9" t="s">
        <v>41</v>
      </c>
      <c r="L9" s="43" t="s">
        <v>83</v>
      </c>
      <c r="M9" s="9" t="s">
        <v>10</v>
      </c>
      <c r="N9" s="9" t="s">
        <v>11</v>
      </c>
      <c r="O9" s="9" t="s">
        <v>12</v>
      </c>
      <c r="P9" s="9" t="s">
        <v>13</v>
      </c>
      <c r="Q9" s="9">
        <v>2007</v>
      </c>
      <c r="T9" s="72"/>
      <c r="U9" s="71"/>
    </row>
    <row r="10" spans="1:21" s="2" customFormat="1" ht="12.75">
      <c r="A10" s="38"/>
      <c r="T10" s="72"/>
      <c r="U10" s="71"/>
    </row>
    <row r="11" spans="1:21" ht="12.75">
      <c r="A11" s="6" t="s">
        <v>33</v>
      </c>
      <c r="B11" s="6" t="s">
        <v>17</v>
      </c>
      <c r="C11" s="46" t="s">
        <v>16</v>
      </c>
      <c r="D11" s="6" t="s">
        <v>50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T11" s="39" t="s">
        <v>34</v>
      </c>
      <c r="U11" s="39" t="s">
        <v>36</v>
      </c>
    </row>
    <row r="12" spans="1:21" ht="12.75">
      <c r="A12" s="56">
        <f>Q18</f>
        <v>200.99999999999997</v>
      </c>
      <c r="B12" s="86" t="s">
        <v>51</v>
      </c>
      <c r="C12" s="25" t="s">
        <v>52</v>
      </c>
      <c r="D12" s="45" t="s">
        <v>53</v>
      </c>
      <c r="E12" s="11">
        <v>0</v>
      </c>
      <c r="F12" s="12">
        <v>25</v>
      </c>
      <c r="G12" s="12">
        <v>25</v>
      </c>
      <c r="H12" s="12">
        <v>25</v>
      </c>
      <c r="I12" s="12">
        <v>0</v>
      </c>
      <c r="J12" s="12">
        <v>25</v>
      </c>
      <c r="K12" s="12">
        <v>25</v>
      </c>
      <c r="L12" s="12">
        <v>20</v>
      </c>
      <c r="M12" s="12">
        <v>25</v>
      </c>
      <c r="N12" s="88">
        <v>25</v>
      </c>
      <c r="O12" s="12">
        <v>25</v>
      </c>
      <c r="P12" s="13">
        <v>25</v>
      </c>
      <c r="Q12" s="20">
        <f aca="true" t="shared" si="0" ref="Q12:Q23">SUM(E12:P12)</f>
        <v>245</v>
      </c>
      <c r="R12" s="81" t="str">
        <f>B12</f>
        <v>Cykloteam Ostrov</v>
      </c>
      <c r="T12" s="85">
        <f>Q18/15</f>
        <v>13.399999999999999</v>
      </c>
      <c r="U12" s="69">
        <f>Q18/12/5</f>
        <v>3.349999999999999</v>
      </c>
    </row>
    <row r="13" spans="1:21" ht="12.75">
      <c r="A13" s="57"/>
      <c r="B13" s="60"/>
      <c r="C13" s="47" t="s">
        <v>54</v>
      </c>
      <c r="D13" s="44" t="s">
        <v>55</v>
      </c>
      <c r="E13" s="14">
        <v>25</v>
      </c>
      <c r="F13" s="15">
        <v>20</v>
      </c>
      <c r="G13" s="15">
        <v>25</v>
      </c>
      <c r="H13" s="15">
        <v>0</v>
      </c>
      <c r="I13" s="15">
        <v>0</v>
      </c>
      <c r="J13" s="15">
        <v>0</v>
      </c>
      <c r="K13" s="15">
        <v>0</v>
      </c>
      <c r="L13" s="15">
        <v>25</v>
      </c>
      <c r="M13" s="15">
        <v>25</v>
      </c>
      <c r="N13" s="89">
        <v>0</v>
      </c>
      <c r="O13" s="15">
        <v>0</v>
      </c>
      <c r="P13" s="16">
        <v>20</v>
      </c>
      <c r="Q13" s="23">
        <f t="shared" si="0"/>
        <v>140</v>
      </c>
      <c r="R13" s="63"/>
      <c r="T13" s="85"/>
      <c r="U13" s="69"/>
    </row>
    <row r="14" spans="1:21" ht="12.75">
      <c r="A14" s="57"/>
      <c r="B14" s="60"/>
      <c r="C14" s="25" t="s">
        <v>56</v>
      </c>
      <c r="D14" s="44" t="s">
        <v>57</v>
      </c>
      <c r="E14" s="17">
        <v>0</v>
      </c>
      <c r="F14" s="18">
        <v>14</v>
      </c>
      <c r="G14" s="18">
        <v>10</v>
      </c>
      <c r="H14" s="18">
        <v>0</v>
      </c>
      <c r="I14" s="18">
        <v>0</v>
      </c>
      <c r="J14" s="18">
        <v>16</v>
      </c>
      <c r="K14" s="18">
        <v>20</v>
      </c>
      <c r="L14" s="18">
        <v>0</v>
      </c>
      <c r="M14" s="18">
        <v>0</v>
      </c>
      <c r="N14" s="90">
        <v>0</v>
      </c>
      <c r="O14" s="18">
        <v>0</v>
      </c>
      <c r="P14" s="19">
        <v>20</v>
      </c>
      <c r="Q14" s="21">
        <f t="shared" si="0"/>
        <v>80</v>
      </c>
      <c r="R14" s="63"/>
      <c r="T14" s="85"/>
      <c r="U14" s="69"/>
    </row>
    <row r="15" spans="1:21" ht="12.75">
      <c r="A15" s="57"/>
      <c r="B15" s="60"/>
      <c r="C15" s="25" t="s">
        <v>80</v>
      </c>
      <c r="D15" s="44" t="s">
        <v>58</v>
      </c>
      <c r="E15" s="14">
        <v>14</v>
      </c>
      <c r="F15" s="15">
        <v>14</v>
      </c>
      <c r="G15" s="15">
        <v>20</v>
      </c>
      <c r="H15" s="15">
        <v>2</v>
      </c>
      <c r="I15" s="15">
        <v>0</v>
      </c>
      <c r="J15" s="15">
        <v>14</v>
      </c>
      <c r="K15" s="15">
        <v>10</v>
      </c>
      <c r="L15" s="15">
        <v>10</v>
      </c>
      <c r="M15" s="15">
        <v>0</v>
      </c>
      <c r="N15" s="89">
        <v>12</v>
      </c>
      <c r="O15" s="15">
        <v>25</v>
      </c>
      <c r="P15" s="16">
        <v>0</v>
      </c>
      <c r="Q15" s="23">
        <f t="shared" si="0"/>
        <v>121</v>
      </c>
      <c r="R15" s="63"/>
      <c r="T15" s="85"/>
      <c r="U15" s="69"/>
    </row>
    <row r="16" spans="1:21" ht="13.5" thickBot="1">
      <c r="A16" s="57"/>
      <c r="B16" s="60"/>
      <c r="C16" s="25" t="s">
        <v>59</v>
      </c>
      <c r="D16" s="44" t="s">
        <v>60</v>
      </c>
      <c r="E16" s="17">
        <v>25</v>
      </c>
      <c r="F16" s="18">
        <v>0</v>
      </c>
      <c r="G16" s="18">
        <v>16</v>
      </c>
      <c r="H16" s="18">
        <v>16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90">
        <v>0</v>
      </c>
      <c r="O16" s="18">
        <v>0</v>
      </c>
      <c r="P16" s="19">
        <v>0</v>
      </c>
      <c r="Q16" s="21">
        <f t="shared" si="0"/>
        <v>57</v>
      </c>
      <c r="R16" s="63"/>
      <c r="T16" s="85"/>
      <c r="U16" s="69"/>
    </row>
    <row r="17" spans="1:21" ht="12.75">
      <c r="A17" s="57"/>
      <c r="B17" s="60"/>
      <c r="C17" s="65" t="s">
        <v>64</v>
      </c>
      <c r="D17" s="66"/>
      <c r="E17" s="48">
        <f>E13+E15+E16</f>
        <v>64</v>
      </c>
      <c r="F17" s="48">
        <f>F12+F13+F14</f>
        <v>59</v>
      </c>
      <c r="G17" s="48">
        <f>25+25+20</f>
        <v>70</v>
      </c>
      <c r="H17" s="48">
        <f>SUM(H12:H16)</f>
        <v>43</v>
      </c>
      <c r="I17" s="48">
        <v>0</v>
      </c>
      <c r="J17" s="48">
        <f>SUM(J12:J16)</f>
        <v>55</v>
      </c>
      <c r="K17" s="48">
        <f>SUM(K12:K16)</f>
        <v>55</v>
      </c>
      <c r="L17" s="48">
        <f>SUM(L12,L13,L15)</f>
        <v>55</v>
      </c>
      <c r="M17" s="48">
        <f>SUM(M12:M13)</f>
        <v>50</v>
      </c>
      <c r="N17" s="91">
        <f>SUM(N12:N16)</f>
        <v>37</v>
      </c>
      <c r="O17" s="48">
        <f>SUM(O12:O16)</f>
        <v>50</v>
      </c>
      <c r="P17" s="50">
        <f>SUM(P12:P16)</f>
        <v>65</v>
      </c>
      <c r="Q17" s="51">
        <f>SUM(E17:P17)</f>
        <v>603</v>
      </c>
      <c r="R17" s="82"/>
      <c r="T17" s="85"/>
      <c r="U17" s="69"/>
    </row>
    <row r="18" spans="1:33" s="10" customFormat="1" ht="13.5" customHeight="1" thickBot="1">
      <c r="A18" s="58"/>
      <c r="B18" s="61"/>
      <c r="C18" s="67" t="s">
        <v>66</v>
      </c>
      <c r="D18" s="68"/>
      <c r="E18" s="52">
        <f>E17/3</f>
        <v>21.333333333333332</v>
      </c>
      <c r="F18" s="52">
        <f aca="true" t="shared" si="1" ref="F18:P18">F17/3</f>
        <v>19.666666666666668</v>
      </c>
      <c r="G18" s="52">
        <f t="shared" si="1"/>
        <v>23.333333333333332</v>
      </c>
      <c r="H18" s="52">
        <f t="shared" si="1"/>
        <v>14.333333333333334</v>
      </c>
      <c r="I18" s="52">
        <f t="shared" si="1"/>
        <v>0</v>
      </c>
      <c r="J18" s="52">
        <f t="shared" si="1"/>
        <v>18.333333333333332</v>
      </c>
      <c r="K18" s="52">
        <f t="shared" si="1"/>
        <v>18.333333333333332</v>
      </c>
      <c r="L18" s="52">
        <f t="shared" si="1"/>
        <v>18.333333333333332</v>
      </c>
      <c r="M18" s="52">
        <f t="shared" si="1"/>
        <v>16.666666666666668</v>
      </c>
      <c r="N18" s="52">
        <f t="shared" si="1"/>
        <v>12.333333333333334</v>
      </c>
      <c r="O18" s="52">
        <f t="shared" si="1"/>
        <v>16.666666666666668</v>
      </c>
      <c r="P18" s="52">
        <f t="shared" si="1"/>
        <v>21.666666666666668</v>
      </c>
      <c r="Q18" s="53">
        <f>SUM(E18:P18)</f>
        <v>200.99999999999997</v>
      </c>
      <c r="R18" s="83"/>
      <c r="S18"/>
      <c r="T18" s="85"/>
      <c r="U18" s="69"/>
      <c r="V18"/>
      <c r="W18"/>
      <c r="X18"/>
      <c r="Y18"/>
      <c r="Z18"/>
      <c r="AA18"/>
      <c r="AB18"/>
      <c r="AC18"/>
      <c r="AD18"/>
      <c r="AE18"/>
      <c r="AF18"/>
      <c r="AG18"/>
    </row>
    <row r="19" spans="1:21" ht="12.75" customHeight="1">
      <c r="A19" s="56">
        <f>Q25</f>
        <v>190.00000000000003</v>
      </c>
      <c r="B19" s="60" t="s">
        <v>18</v>
      </c>
      <c r="C19" s="24" t="s">
        <v>19</v>
      </c>
      <c r="D19" s="42" t="s">
        <v>57</v>
      </c>
      <c r="E19" s="26">
        <v>0</v>
      </c>
      <c r="F19" s="27">
        <v>16</v>
      </c>
      <c r="G19" s="27">
        <v>25</v>
      </c>
      <c r="H19" s="27">
        <v>25</v>
      </c>
      <c r="I19" s="27">
        <v>0</v>
      </c>
      <c r="J19" s="27">
        <v>20</v>
      </c>
      <c r="K19" s="27">
        <v>25</v>
      </c>
      <c r="L19" s="27">
        <v>16</v>
      </c>
      <c r="M19" s="27">
        <v>20</v>
      </c>
      <c r="N19" s="92">
        <v>0</v>
      </c>
      <c r="O19" s="27">
        <v>25</v>
      </c>
      <c r="P19" s="28">
        <v>25</v>
      </c>
      <c r="Q19" s="20">
        <f t="shared" si="0"/>
        <v>197</v>
      </c>
      <c r="R19" s="84" t="str">
        <f>B19</f>
        <v>Team Bike Březová</v>
      </c>
      <c r="T19" s="69">
        <f>Q25/12</f>
        <v>15.833333333333336</v>
      </c>
      <c r="U19" s="69">
        <f>Q25/12/5</f>
        <v>3.166666666666667</v>
      </c>
    </row>
    <row r="20" spans="1:21" ht="12.75" customHeight="1">
      <c r="A20" s="57"/>
      <c r="B20" s="60"/>
      <c r="C20" s="25" t="s">
        <v>20</v>
      </c>
      <c r="D20" s="42" t="s">
        <v>57</v>
      </c>
      <c r="E20" s="29">
        <v>0</v>
      </c>
      <c r="F20" s="30">
        <v>0</v>
      </c>
      <c r="G20" s="30">
        <v>0</v>
      </c>
      <c r="H20" s="30">
        <v>12</v>
      </c>
      <c r="I20" s="30">
        <v>14</v>
      </c>
      <c r="J20" s="30">
        <v>10</v>
      </c>
      <c r="K20" s="30">
        <v>14</v>
      </c>
      <c r="L20" s="30">
        <v>9</v>
      </c>
      <c r="M20" s="30">
        <v>0</v>
      </c>
      <c r="N20" s="93">
        <v>14</v>
      </c>
      <c r="O20" s="30">
        <v>12</v>
      </c>
      <c r="P20" s="31">
        <v>16</v>
      </c>
      <c r="Q20" s="23">
        <f t="shared" si="0"/>
        <v>101</v>
      </c>
      <c r="R20" s="82"/>
      <c r="T20" s="69"/>
      <c r="U20" s="69"/>
    </row>
    <row r="21" spans="1:21" ht="12.75" customHeight="1">
      <c r="A21" s="57"/>
      <c r="B21" s="60"/>
      <c r="C21" s="25" t="s">
        <v>22</v>
      </c>
      <c r="D21" s="42" t="s">
        <v>57</v>
      </c>
      <c r="E21" s="32">
        <v>0</v>
      </c>
      <c r="F21" s="33">
        <v>0</v>
      </c>
      <c r="G21" s="33">
        <v>0</v>
      </c>
      <c r="H21" s="33">
        <v>0</v>
      </c>
      <c r="I21" s="33">
        <v>0</v>
      </c>
      <c r="J21" s="33">
        <v>12</v>
      </c>
      <c r="K21" s="33">
        <v>0</v>
      </c>
      <c r="L21" s="33">
        <v>0</v>
      </c>
      <c r="M21" s="33">
        <v>0</v>
      </c>
      <c r="N21" s="94">
        <v>0</v>
      </c>
      <c r="O21" s="33">
        <v>0</v>
      </c>
      <c r="P21" s="34">
        <v>0</v>
      </c>
      <c r="Q21" s="21">
        <f t="shared" si="0"/>
        <v>12</v>
      </c>
      <c r="R21" s="82"/>
      <c r="T21" s="69"/>
      <c r="U21" s="69"/>
    </row>
    <row r="22" spans="1:21" ht="12.75" customHeight="1">
      <c r="A22" s="57"/>
      <c r="B22" s="60"/>
      <c r="C22" s="25" t="s">
        <v>61</v>
      </c>
      <c r="D22" s="42" t="s">
        <v>53</v>
      </c>
      <c r="E22" s="29">
        <v>20</v>
      </c>
      <c r="F22" s="30">
        <v>12</v>
      </c>
      <c r="G22" s="30">
        <v>20</v>
      </c>
      <c r="H22" s="30">
        <v>14</v>
      </c>
      <c r="I22" s="30">
        <v>0</v>
      </c>
      <c r="J22" s="30">
        <v>14</v>
      </c>
      <c r="K22" s="30">
        <v>14</v>
      </c>
      <c r="L22" s="30">
        <v>14</v>
      </c>
      <c r="M22" s="30">
        <v>0</v>
      </c>
      <c r="N22" s="93">
        <v>0</v>
      </c>
      <c r="O22" s="30">
        <v>10</v>
      </c>
      <c r="P22" s="31">
        <v>20</v>
      </c>
      <c r="Q22" s="23">
        <f t="shared" si="0"/>
        <v>138</v>
      </c>
      <c r="R22" s="82"/>
      <c r="T22" s="69"/>
      <c r="U22" s="69"/>
    </row>
    <row r="23" spans="1:21" ht="13.5" customHeight="1" thickBot="1">
      <c r="A23" s="57"/>
      <c r="B23" s="60"/>
      <c r="C23" s="25" t="s">
        <v>21</v>
      </c>
      <c r="D23" s="42" t="s">
        <v>57</v>
      </c>
      <c r="E23" s="35">
        <v>25</v>
      </c>
      <c r="F23" s="36">
        <v>25</v>
      </c>
      <c r="G23" s="36">
        <v>16</v>
      </c>
      <c r="H23" s="36">
        <v>16</v>
      </c>
      <c r="I23" s="36">
        <v>0</v>
      </c>
      <c r="J23" s="36">
        <v>14</v>
      </c>
      <c r="K23" s="36">
        <v>0</v>
      </c>
      <c r="L23" s="36">
        <v>14</v>
      </c>
      <c r="M23" s="36">
        <v>25</v>
      </c>
      <c r="N23" s="95">
        <v>20</v>
      </c>
      <c r="O23" s="36">
        <v>20</v>
      </c>
      <c r="P23" s="37">
        <v>14</v>
      </c>
      <c r="Q23" s="22">
        <f t="shared" si="0"/>
        <v>189</v>
      </c>
      <c r="R23" s="82"/>
      <c r="T23" s="69"/>
      <c r="U23" s="69"/>
    </row>
    <row r="24" spans="1:21" ht="12.75" customHeight="1">
      <c r="A24" s="57"/>
      <c r="B24" s="60"/>
      <c r="C24" s="65" t="s">
        <v>64</v>
      </c>
      <c r="D24" s="66"/>
      <c r="E24" s="48">
        <f>E22+E23</f>
        <v>45</v>
      </c>
      <c r="F24" s="48">
        <f>SUM(F19:F23)</f>
        <v>53</v>
      </c>
      <c r="G24" s="48">
        <f>25+20+16</f>
        <v>61</v>
      </c>
      <c r="H24" s="48">
        <f>25+14+16</f>
        <v>55</v>
      </c>
      <c r="I24" s="48">
        <v>14</v>
      </c>
      <c r="J24" s="48">
        <f>J19+J22+J23</f>
        <v>48</v>
      </c>
      <c r="K24" s="48">
        <f>SUM(K19:K23)</f>
        <v>53</v>
      </c>
      <c r="L24" s="48">
        <f>SUM(L22,L23,L19)</f>
        <v>44</v>
      </c>
      <c r="M24" s="48">
        <f>45</f>
        <v>45</v>
      </c>
      <c r="N24" s="91">
        <f>SUM(N19:N23)</f>
        <v>34</v>
      </c>
      <c r="O24" s="48">
        <f>O19+O20+O23</f>
        <v>57</v>
      </c>
      <c r="P24" s="49">
        <f>P19+P22+P20</f>
        <v>61</v>
      </c>
      <c r="Q24" s="51">
        <f>SUM(E24:P24)</f>
        <v>570</v>
      </c>
      <c r="R24" s="82"/>
      <c r="T24" s="69"/>
      <c r="U24" s="69"/>
    </row>
    <row r="25" spans="1:21" ht="13.5" customHeight="1" thickBot="1">
      <c r="A25" s="58"/>
      <c r="B25" s="61"/>
      <c r="C25" s="67" t="s">
        <v>66</v>
      </c>
      <c r="D25" s="68"/>
      <c r="E25" s="52">
        <f>E24/3</f>
        <v>15</v>
      </c>
      <c r="F25" s="52">
        <f aca="true" t="shared" si="2" ref="F25:P25">F24/3</f>
        <v>17.666666666666668</v>
      </c>
      <c r="G25" s="52">
        <f t="shared" si="2"/>
        <v>20.333333333333332</v>
      </c>
      <c r="H25" s="52">
        <f t="shared" si="2"/>
        <v>18.333333333333332</v>
      </c>
      <c r="I25" s="52">
        <f>I24/3</f>
        <v>4.666666666666667</v>
      </c>
      <c r="J25" s="52">
        <f t="shared" si="2"/>
        <v>16</v>
      </c>
      <c r="K25" s="52">
        <f t="shared" si="2"/>
        <v>17.666666666666668</v>
      </c>
      <c r="L25" s="52">
        <f t="shared" si="2"/>
        <v>14.666666666666666</v>
      </c>
      <c r="M25" s="52">
        <f t="shared" si="2"/>
        <v>15</v>
      </c>
      <c r="N25" s="52">
        <f t="shared" si="2"/>
        <v>11.333333333333334</v>
      </c>
      <c r="O25" s="52">
        <f t="shared" si="2"/>
        <v>19</v>
      </c>
      <c r="P25" s="52">
        <f t="shared" si="2"/>
        <v>20.333333333333332</v>
      </c>
      <c r="Q25" s="53">
        <f>SUM(E25:P25)</f>
        <v>190.00000000000003</v>
      </c>
      <c r="R25" s="64"/>
      <c r="T25" s="69"/>
      <c r="U25" s="69"/>
    </row>
    <row r="26" spans="1:21" ht="12.75" customHeight="1">
      <c r="A26" s="56">
        <f>Q32</f>
        <v>197.33333333333331</v>
      </c>
      <c r="B26" s="59" t="s">
        <v>62</v>
      </c>
      <c r="C26" s="24" t="s">
        <v>25</v>
      </c>
      <c r="D26" s="42" t="s">
        <v>63</v>
      </c>
      <c r="E26" s="26">
        <v>20</v>
      </c>
      <c r="F26" s="27">
        <v>20</v>
      </c>
      <c r="G26" s="27">
        <v>16</v>
      </c>
      <c r="H26" s="27">
        <v>12</v>
      </c>
      <c r="I26" s="27">
        <v>14</v>
      </c>
      <c r="J26" s="27">
        <v>20</v>
      </c>
      <c r="K26" s="27">
        <v>25</v>
      </c>
      <c r="L26" s="27">
        <v>20</v>
      </c>
      <c r="M26" s="27">
        <v>14</v>
      </c>
      <c r="N26" s="92">
        <v>14</v>
      </c>
      <c r="O26" s="27">
        <v>14</v>
      </c>
      <c r="P26" s="28">
        <v>0</v>
      </c>
      <c r="Q26" s="20">
        <f aca="true" t="shared" si="3" ref="Q26:Q31">SUM(E26:P26)</f>
        <v>189</v>
      </c>
      <c r="R26" s="62" t="str">
        <f>B26</f>
        <v>Tri Cheb</v>
      </c>
      <c r="T26" s="69">
        <f>Q32/12</f>
        <v>16.444444444444443</v>
      </c>
      <c r="U26" s="69">
        <f>Q32/12/5</f>
        <v>3.2888888888888888</v>
      </c>
    </row>
    <row r="27" spans="1:21" ht="12.75" customHeight="1">
      <c r="A27" s="57"/>
      <c r="B27" s="60"/>
      <c r="C27" s="25" t="s">
        <v>23</v>
      </c>
      <c r="D27" s="42" t="s">
        <v>57</v>
      </c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93">
        <v>0</v>
      </c>
      <c r="O27" s="30">
        <v>0</v>
      </c>
      <c r="P27" s="31">
        <v>0</v>
      </c>
      <c r="Q27" s="23">
        <f t="shared" si="3"/>
        <v>0</v>
      </c>
      <c r="R27" s="63"/>
      <c r="T27" s="69"/>
      <c r="U27" s="69"/>
    </row>
    <row r="28" spans="1:21" ht="12.75" customHeight="1">
      <c r="A28" s="57"/>
      <c r="B28" s="60"/>
      <c r="C28" s="25" t="s">
        <v>47</v>
      </c>
      <c r="D28" s="42" t="s">
        <v>58</v>
      </c>
      <c r="E28" s="32">
        <v>16</v>
      </c>
      <c r="F28" s="33">
        <v>16</v>
      </c>
      <c r="G28" s="33">
        <v>12</v>
      </c>
      <c r="H28" s="33">
        <v>16</v>
      </c>
      <c r="I28" s="33">
        <v>16</v>
      </c>
      <c r="J28" s="33">
        <v>20</v>
      </c>
      <c r="K28" s="33">
        <v>20</v>
      </c>
      <c r="L28" s="33">
        <v>14</v>
      </c>
      <c r="M28" s="33">
        <v>14</v>
      </c>
      <c r="N28" s="94">
        <v>0</v>
      </c>
      <c r="O28" s="33">
        <v>16</v>
      </c>
      <c r="P28" s="34">
        <v>0</v>
      </c>
      <c r="Q28" s="21">
        <f t="shared" si="3"/>
        <v>160</v>
      </c>
      <c r="R28" s="63"/>
      <c r="T28" s="69"/>
      <c r="U28" s="69"/>
    </row>
    <row r="29" spans="1:21" ht="12.75" customHeight="1">
      <c r="A29" s="57"/>
      <c r="B29" s="60"/>
      <c r="C29" s="25" t="s">
        <v>48</v>
      </c>
      <c r="D29" s="42" t="s">
        <v>58</v>
      </c>
      <c r="E29" s="29">
        <v>0</v>
      </c>
      <c r="F29" s="30">
        <v>16</v>
      </c>
      <c r="G29" s="30">
        <v>0</v>
      </c>
      <c r="H29" s="30">
        <v>14</v>
      </c>
      <c r="I29" s="30">
        <v>14</v>
      </c>
      <c r="J29" s="30">
        <v>0</v>
      </c>
      <c r="K29" s="30">
        <v>0</v>
      </c>
      <c r="L29" s="30">
        <v>0</v>
      </c>
      <c r="M29" s="30">
        <v>20</v>
      </c>
      <c r="N29" s="93">
        <v>9</v>
      </c>
      <c r="O29" s="30">
        <v>14</v>
      </c>
      <c r="P29" s="31">
        <v>0</v>
      </c>
      <c r="Q29" s="23">
        <f t="shared" si="3"/>
        <v>87</v>
      </c>
      <c r="R29" s="63"/>
      <c r="T29" s="69"/>
      <c r="U29" s="69"/>
    </row>
    <row r="30" spans="1:21" ht="13.5" customHeight="1" thickBot="1">
      <c r="A30" s="57"/>
      <c r="B30" s="60"/>
      <c r="C30" s="25" t="s">
        <v>24</v>
      </c>
      <c r="D30" s="42" t="s">
        <v>60</v>
      </c>
      <c r="E30" s="35">
        <v>20</v>
      </c>
      <c r="F30" s="36">
        <v>0</v>
      </c>
      <c r="G30" s="36">
        <v>25</v>
      </c>
      <c r="H30" s="36">
        <v>20</v>
      </c>
      <c r="I30" s="36">
        <v>25</v>
      </c>
      <c r="J30" s="36">
        <v>20</v>
      </c>
      <c r="K30" s="36">
        <v>16</v>
      </c>
      <c r="L30" s="36">
        <v>0</v>
      </c>
      <c r="M30" s="36">
        <v>25</v>
      </c>
      <c r="N30" s="95">
        <v>25</v>
      </c>
      <c r="O30" s="36">
        <v>0</v>
      </c>
      <c r="P30" s="37">
        <v>20</v>
      </c>
      <c r="Q30" s="22">
        <f t="shared" si="3"/>
        <v>196</v>
      </c>
      <c r="R30" s="63"/>
      <c r="T30" s="69"/>
      <c r="U30" s="69"/>
    </row>
    <row r="31" spans="1:21" ht="12.75" customHeight="1">
      <c r="A31" s="57"/>
      <c r="B31" s="60"/>
      <c r="C31" s="65" t="s">
        <v>64</v>
      </c>
      <c r="D31" s="66"/>
      <c r="E31" s="48">
        <f>SUM(E26:E30)</f>
        <v>56</v>
      </c>
      <c r="F31" s="48">
        <f>SUM(F26:F30)</f>
        <v>52</v>
      </c>
      <c r="G31" s="48">
        <f>SUM(G26:G30)</f>
        <v>53</v>
      </c>
      <c r="H31" s="48">
        <f>H30+H28+H29</f>
        <v>50</v>
      </c>
      <c r="I31" s="48">
        <f>I30+I28+I29</f>
        <v>55</v>
      </c>
      <c r="J31" s="48">
        <f>SUM(J26:J30)</f>
        <v>60</v>
      </c>
      <c r="K31" s="48">
        <f>SUM(K26:K30)</f>
        <v>61</v>
      </c>
      <c r="L31" s="55">
        <f>SUM(L26:L28)</f>
        <v>34</v>
      </c>
      <c r="M31" s="48">
        <f>SUM(M28:M30)</f>
        <v>59</v>
      </c>
      <c r="N31" s="91">
        <f>SUM(N26:N30)</f>
        <v>48</v>
      </c>
      <c r="O31" s="48">
        <f>SUM(O26:O30)</f>
        <v>44</v>
      </c>
      <c r="P31" s="49">
        <f>P30</f>
        <v>20</v>
      </c>
      <c r="Q31" s="51">
        <f t="shared" si="3"/>
        <v>592</v>
      </c>
      <c r="R31" s="63"/>
      <c r="T31" s="69"/>
      <c r="U31" s="69"/>
    </row>
    <row r="32" spans="1:21" ht="13.5" customHeight="1" thickBot="1">
      <c r="A32" s="58"/>
      <c r="B32" s="61"/>
      <c r="C32" s="67" t="s">
        <v>66</v>
      </c>
      <c r="D32" s="68"/>
      <c r="E32" s="52">
        <f>E31/3</f>
        <v>18.666666666666668</v>
      </c>
      <c r="F32" s="52">
        <f aca="true" t="shared" si="4" ref="F32:P32">F31/3</f>
        <v>17.333333333333332</v>
      </c>
      <c r="G32" s="52">
        <f t="shared" si="4"/>
        <v>17.666666666666668</v>
      </c>
      <c r="H32" s="52">
        <f t="shared" si="4"/>
        <v>16.666666666666668</v>
      </c>
      <c r="I32" s="52">
        <f t="shared" si="4"/>
        <v>18.333333333333332</v>
      </c>
      <c r="J32" s="52">
        <f t="shared" si="4"/>
        <v>20</v>
      </c>
      <c r="K32" s="52">
        <f t="shared" si="4"/>
        <v>20.333333333333332</v>
      </c>
      <c r="L32" s="52">
        <f t="shared" si="4"/>
        <v>11.333333333333334</v>
      </c>
      <c r="M32" s="52">
        <f t="shared" si="4"/>
        <v>19.666666666666668</v>
      </c>
      <c r="N32" s="52">
        <f t="shared" si="4"/>
        <v>16</v>
      </c>
      <c r="O32" s="52">
        <f t="shared" si="4"/>
        <v>14.666666666666666</v>
      </c>
      <c r="P32" s="52">
        <f t="shared" si="4"/>
        <v>6.666666666666667</v>
      </c>
      <c r="Q32" s="53">
        <f>SUM(E32:P32)</f>
        <v>197.33333333333331</v>
      </c>
      <c r="R32" s="64"/>
      <c r="T32" s="69"/>
      <c r="U32" s="69"/>
    </row>
    <row r="33" spans="1:21" ht="12.75" customHeight="1">
      <c r="A33" s="56">
        <f>Q39</f>
        <v>250</v>
      </c>
      <c r="B33" s="59" t="s">
        <v>67</v>
      </c>
      <c r="C33" s="24" t="s">
        <v>68</v>
      </c>
      <c r="D33" s="42" t="s">
        <v>55</v>
      </c>
      <c r="E33" s="26">
        <v>20</v>
      </c>
      <c r="F33" s="27">
        <v>16</v>
      </c>
      <c r="G33" s="27">
        <v>12</v>
      </c>
      <c r="H33" s="27">
        <v>20</v>
      </c>
      <c r="I33" s="27">
        <v>20</v>
      </c>
      <c r="J33" s="27">
        <v>25</v>
      </c>
      <c r="K33" s="27">
        <v>20</v>
      </c>
      <c r="L33" s="27">
        <v>20</v>
      </c>
      <c r="M33" s="27">
        <v>20</v>
      </c>
      <c r="N33" s="92">
        <v>25</v>
      </c>
      <c r="O33" s="27">
        <v>25</v>
      </c>
      <c r="P33" s="28">
        <v>25</v>
      </c>
      <c r="Q33" s="20">
        <f aca="true" t="shared" si="5" ref="Q33:Q38">SUM(E33:P33)</f>
        <v>248</v>
      </c>
      <c r="R33" s="62" t="str">
        <f>B33</f>
        <v>Ašští bajkeři</v>
      </c>
      <c r="T33" s="69">
        <f>Q39/12</f>
        <v>20.833333333333332</v>
      </c>
      <c r="U33" s="69">
        <f>Q39/12/5</f>
        <v>4.166666666666666</v>
      </c>
    </row>
    <row r="34" spans="1:21" ht="12.75" customHeight="1">
      <c r="A34" s="57"/>
      <c r="B34" s="60"/>
      <c r="C34" s="25" t="s">
        <v>70</v>
      </c>
      <c r="D34" s="42" t="s">
        <v>55</v>
      </c>
      <c r="E34" s="29">
        <v>16</v>
      </c>
      <c r="F34" s="30">
        <v>9</v>
      </c>
      <c r="G34" s="30">
        <v>16</v>
      </c>
      <c r="H34" s="30">
        <v>16</v>
      </c>
      <c r="I34" s="30">
        <v>14</v>
      </c>
      <c r="J34" s="30">
        <v>20</v>
      </c>
      <c r="K34" s="30">
        <v>16</v>
      </c>
      <c r="L34" s="30">
        <v>14</v>
      </c>
      <c r="M34" s="30">
        <v>16</v>
      </c>
      <c r="N34" s="93">
        <v>16</v>
      </c>
      <c r="O34" s="30">
        <v>16</v>
      </c>
      <c r="P34" s="31">
        <v>12</v>
      </c>
      <c r="Q34" s="23">
        <f t="shared" si="5"/>
        <v>181</v>
      </c>
      <c r="R34" s="63"/>
      <c r="T34" s="69"/>
      <c r="U34" s="69"/>
    </row>
    <row r="35" spans="1:21" ht="12.75" customHeight="1">
      <c r="A35" s="57"/>
      <c r="B35" s="60"/>
      <c r="C35" s="25" t="s">
        <v>71</v>
      </c>
      <c r="D35" s="42" t="s">
        <v>53</v>
      </c>
      <c r="E35" s="32">
        <v>16</v>
      </c>
      <c r="F35" s="33">
        <v>10</v>
      </c>
      <c r="G35" s="33">
        <v>12</v>
      </c>
      <c r="H35" s="33">
        <v>12</v>
      </c>
      <c r="I35" s="33">
        <v>25</v>
      </c>
      <c r="J35" s="33">
        <v>16</v>
      </c>
      <c r="K35" s="33">
        <v>16</v>
      </c>
      <c r="L35" s="33">
        <v>0</v>
      </c>
      <c r="M35" s="33">
        <v>20</v>
      </c>
      <c r="N35" s="94">
        <v>14</v>
      </c>
      <c r="O35" s="33">
        <v>20</v>
      </c>
      <c r="P35" s="34">
        <v>0</v>
      </c>
      <c r="Q35" s="21">
        <f t="shared" si="5"/>
        <v>161</v>
      </c>
      <c r="R35" s="63"/>
      <c r="T35" s="69"/>
      <c r="U35" s="69"/>
    </row>
    <row r="36" spans="1:21" ht="12.75" customHeight="1">
      <c r="A36" s="57"/>
      <c r="B36" s="60"/>
      <c r="C36" s="25" t="s">
        <v>72</v>
      </c>
      <c r="D36" s="42" t="s">
        <v>69</v>
      </c>
      <c r="E36" s="29">
        <v>20</v>
      </c>
      <c r="F36" s="30">
        <v>25</v>
      </c>
      <c r="G36" s="30">
        <v>25</v>
      </c>
      <c r="H36" s="30">
        <v>16</v>
      </c>
      <c r="I36" s="30">
        <v>25</v>
      </c>
      <c r="J36" s="30">
        <v>25</v>
      </c>
      <c r="K36" s="30">
        <v>25</v>
      </c>
      <c r="L36" s="30">
        <v>25</v>
      </c>
      <c r="M36" s="30">
        <v>16</v>
      </c>
      <c r="N36" s="93">
        <v>20</v>
      </c>
      <c r="O36" s="30">
        <v>20</v>
      </c>
      <c r="P36" s="31">
        <v>0</v>
      </c>
      <c r="Q36" s="23">
        <f t="shared" si="5"/>
        <v>242</v>
      </c>
      <c r="R36" s="63"/>
      <c r="T36" s="69"/>
      <c r="U36" s="69"/>
    </row>
    <row r="37" spans="1:21" ht="13.5" customHeight="1" thickBot="1">
      <c r="A37" s="57"/>
      <c r="B37" s="60"/>
      <c r="C37" s="25" t="s">
        <v>73</v>
      </c>
      <c r="D37" s="42" t="s">
        <v>69</v>
      </c>
      <c r="E37" s="35">
        <v>16</v>
      </c>
      <c r="F37" s="36">
        <v>0</v>
      </c>
      <c r="G37" s="36">
        <v>20</v>
      </c>
      <c r="H37" s="36">
        <v>20</v>
      </c>
      <c r="I37" s="36">
        <v>20</v>
      </c>
      <c r="J37" s="36">
        <v>20</v>
      </c>
      <c r="K37" s="36">
        <v>20</v>
      </c>
      <c r="L37" s="36">
        <v>0</v>
      </c>
      <c r="M37" s="36">
        <v>20</v>
      </c>
      <c r="N37" s="95">
        <v>25</v>
      </c>
      <c r="O37" s="36">
        <v>25</v>
      </c>
      <c r="P37" s="37">
        <v>25</v>
      </c>
      <c r="Q37" s="22">
        <f t="shared" si="5"/>
        <v>211</v>
      </c>
      <c r="R37" s="63"/>
      <c r="T37" s="69"/>
      <c r="U37" s="69"/>
    </row>
    <row r="38" spans="1:21" ht="13.5" customHeight="1">
      <c r="A38" s="57"/>
      <c r="B38" s="60"/>
      <c r="C38" s="65" t="s">
        <v>64</v>
      </c>
      <c r="D38" s="66"/>
      <c r="E38" s="48">
        <f>E33+E36+E37</f>
        <v>56</v>
      </c>
      <c r="F38" s="48">
        <f>F36+F33+F35</f>
        <v>51</v>
      </c>
      <c r="G38" s="48">
        <f>G36+G37+G34</f>
        <v>61</v>
      </c>
      <c r="H38" s="48">
        <f>H33+H37+H36</f>
        <v>56</v>
      </c>
      <c r="I38" s="48">
        <f>I35+I36+I37</f>
        <v>70</v>
      </c>
      <c r="J38" s="48">
        <f>J33+J36+J37</f>
        <v>70</v>
      </c>
      <c r="K38" s="48">
        <f>SUM(K36+K37+K33)</f>
        <v>65</v>
      </c>
      <c r="L38" s="48">
        <f>SUM(L33:L36)</f>
        <v>59</v>
      </c>
      <c r="M38" s="48">
        <f>60</f>
        <v>60</v>
      </c>
      <c r="N38" s="91">
        <f>N37+N36+N33</f>
        <v>70</v>
      </c>
      <c r="O38" s="48">
        <f>O33+O37+O36</f>
        <v>70</v>
      </c>
      <c r="P38" s="49">
        <f>SUM(P33:P37)</f>
        <v>62</v>
      </c>
      <c r="Q38" s="51">
        <f t="shared" si="5"/>
        <v>750</v>
      </c>
      <c r="R38" s="63"/>
      <c r="T38" s="69"/>
      <c r="U38" s="69"/>
    </row>
    <row r="39" spans="1:21" ht="12.75" customHeight="1" thickBot="1">
      <c r="A39" s="58"/>
      <c r="B39" s="61"/>
      <c r="C39" s="67" t="s">
        <v>66</v>
      </c>
      <c r="D39" s="68"/>
      <c r="E39" s="52">
        <f aca="true" t="shared" si="6" ref="E39:P39">E38/3</f>
        <v>18.666666666666668</v>
      </c>
      <c r="F39" s="52">
        <f t="shared" si="6"/>
        <v>17</v>
      </c>
      <c r="G39" s="52">
        <f t="shared" si="6"/>
        <v>20.333333333333332</v>
      </c>
      <c r="H39" s="52">
        <f t="shared" si="6"/>
        <v>18.666666666666668</v>
      </c>
      <c r="I39" s="52">
        <f t="shared" si="6"/>
        <v>23.333333333333332</v>
      </c>
      <c r="J39" s="52">
        <f t="shared" si="6"/>
        <v>23.333333333333332</v>
      </c>
      <c r="K39" s="52">
        <f t="shared" si="6"/>
        <v>21.666666666666668</v>
      </c>
      <c r="L39" s="52">
        <f t="shared" si="6"/>
        <v>19.666666666666668</v>
      </c>
      <c r="M39" s="52">
        <f t="shared" si="6"/>
        <v>20</v>
      </c>
      <c r="N39" s="52">
        <f t="shared" si="6"/>
        <v>23.333333333333332</v>
      </c>
      <c r="O39" s="52">
        <f t="shared" si="6"/>
        <v>23.333333333333332</v>
      </c>
      <c r="P39" s="52">
        <f t="shared" si="6"/>
        <v>20.666666666666668</v>
      </c>
      <c r="Q39" s="53">
        <f aca="true" t="shared" si="7" ref="Q39:Q53">SUM(E39:P39)</f>
        <v>250</v>
      </c>
      <c r="R39" s="64"/>
      <c r="T39" s="69"/>
      <c r="U39" s="69"/>
    </row>
    <row r="40" spans="1:21" ht="12.75" customHeight="1">
      <c r="A40" s="56">
        <f>Q46</f>
        <v>138.66666666666666</v>
      </c>
      <c r="B40" s="59" t="s">
        <v>74</v>
      </c>
      <c r="C40" s="24" t="s">
        <v>75</v>
      </c>
      <c r="D40" s="42" t="s">
        <v>60</v>
      </c>
      <c r="E40" s="26">
        <v>0</v>
      </c>
      <c r="F40" s="27">
        <v>5</v>
      </c>
      <c r="G40" s="27">
        <v>5</v>
      </c>
      <c r="H40" s="27">
        <v>0</v>
      </c>
      <c r="I40" s="27">
        <v>14</v>
      </c>
      <c r="J40" s="27">
        <v>0</v>
      </c>
      <c r="K40" s="27">
        <v>8</v>
      </c>
      <c r="L40" s="27">
        <v>10</v>
      </c>
      <c r="M40" s="27">
        <v>12</v>
      </c>
      <c r="N40" s="92">
        <v>5</v>
      </c>
      <c r="O40" s="27">
        <v>0</v>
      </c>
      <c r="P40" s="28">
        <v>4</v>
      </c>
      <c r="Q40" s="20">
        <f t="shared" si="7"/>
        <v>63</v>
      </c>
      <c r="R40" s="62" t="str">
        <f>B40</f>
        <v>ZS-COXYS-DOMO</v>
      </c>
      <c r="T40" s="69">
        <f>Q46/12</f>
        <v>11.555555555555555</v>
      </c>
      <c r="U40" s="69">
        <f>Q46/12/5</f>
        <v>2.311111111111111</v>
      </c>
    </row>
    <row r="41" spans="1:21" ht="12.75" customHeight="1">
      <c r="A41" s="57"/>
      <c r="B41" s="60"/>
      <c r="C41" s="25" t="s">
        <v>77</v>
      </c>
      <c r="D41" s="42" t="s">
        <v>57</v>
      </c>
      <c r="E41" s="29">
        <v>20</v>
      </c>
      <c r="F41" s="30">
        <v>20</v>
      </c>
      <c r="G41" s="30">
        <v>20</v>
      </c>
      <c r="H41" s="30">
        <v>20</v>
      </c>
      <c r="I41" s="30">
        <v>25</v>
      </c>
      <c r="J41" s="30">
        <v>0</v>
      </c>
      <c r="K41" s="30">
        <v>0</v>
      </c>
      <c r="L41" s="30">
        <v>12</v>
      </c>
      <c r="M41" s="30">
        <v>16</v>
      </c>
      <c r="N41" s="93">
        <v>25</v>
      </c>
      <c r="O41" s="30">
        <v>16</v>
      </c>
      <c r="P41" s="31">
        <v>12</v>
      </c>
      <c r="Q41" s="23">
        <f t="shared" si="7"/>
        <v>186</v>
      </c>
      <c r="R41" s="63"/>
      <c r="T41" s="69"/>
      <c r="U41" s="69"/>
    </row>
    <row r="42" spans="1:21" ht="12.75" customHeight="1">
      <c r="A42" s="57"/>
      <c r="B42" s="60"/>
      <c r="C42" s="25" t="s">
        <v>76</v>
      </c>
      <c r="D42" s="42" t="s">
        <v>53</v>
      </c>
      <c r="E42" s="32">
        <v>12</v>
      </c>
      <c r="F42" s="33">
        <v>0</v>
      </c>
      <c r="G42" s="33">
        <v>14</v>
      </c>
      <c r="H42" s="33">
        <v>14</v>
      </c>
      <c r="I42" s="33">
        <v>0</v>
      </c>
      <c r="J42" s="33">
        <v>16</v>
      </c>
      <c r="K42" s="33">
        <v>0</v>
      </c>
      <c r="L42" s="33">
        <v>0</v>
      </c>
      <c r="M42" s="33">
        <v>0</v>
      </c>
      <c r="N42" s="94">
        <v>20</v>
      </c>
      <c r="O42" s="33">
        <v>0</v>
      </c>
      <c r="P42" s="34">
        <v>0</v>
      </c>
      <c r="Q42" s="21">
        <f t="shared" si="7"/>
        <v>76</v>
      </c>
      <c r="R42" s="63"/>
      <c r="T42" s="69"/>
      <c r="U42" s="69"/>
    </row>
    <row r="43" spans="1:21" ht="13.5" customHeight="1">
      <c r="A43" s="57"/>
      <c r="B43" s="60"/>
      <c r="C43" s="25" t="s">
        <v>78</v>
      </c>
      <c r="D43" s="42" t="s">
        <v>55</v>
      </c>
      <c r="E43" s="29">
        <v>0</v>
      </c>
      <c r="F43" s="30">
        <v>25</v>
      </c>
      <c r="G43" s="30">
        <v>0</v>
      </c>
      <c r="H43" s="30">
        <v>25</v>
      </c>
      <c r="I43" s="30">
        <v>25</v>
      </c>
      <c r="J43" s="30">
        <v>0</v>
      </c>
      <c r="K43" s="30">
        <v>0</v>
      </c>
      <c r="L43" s="30">
        <v>0</v>
      </c>
      <c r="M43" s="30">
        <v>0</v>
      </c>
      <c r="N43" s="93">
        <v>0</v>
      </c>
      <c r="O43" s="30">
        <v>20</v>
      </c>
      <c r="P43" s="31">
        <v>16</v>
      </c>
      <c r="Q43" s="23">
        <f t="shared" si="7"/>
        <v>111</v>
      </c>
      <c r="R43" s="63"/>
      <c r="T43" s="69"/>
      <c r="U43" s="69"/>
    </row>
    <row r="44" spans="1:21" ht="13.5" customHeight="1" thickBot="1">
      <c r="A44" s="57"/>
      <c r="B44" s="60"/>
      <c r="C44" s="25" t="s">
        <v>79</v>
      </c>
      <c r="D44" s="42" t="s">
        <v>84</v>
      </c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3">
        <v>0</v>
      </c>
      <c r="N44" s="95">
        <v>0</v>
      </c>
      <c r="O44" s="36">
        <v>0</v>
      </c>
      <c r="P44" s="37">
        <v>0</v>
      </c>
      <c r="Q44" s="22">
        <f t="shared" si="7"/>
        <v>0</v>
      </c>
      <c r="R44" s="63"/>
      <c r="T44" s="69"/>
      <c r="U44" s="69"/>
    </row>
    <row r="45" spans="1:21" ht="12.75" customHeight="1">
      <c r="A45" s="57"/>
      <c r="B45" s="60"/>
      <c r="C45" s="65" t="s">
        <v>64</v>
      </c>
      <c r="D45" s="66"/>
      <c r="E45" s="48">
        <f>SUM(E41:E42)</f>
        <v>32</v>
      </c>
      <c r="F45" s="48">
        <f>F43+F40+F42</f>
        <v>30</v>
      </c>
      <c r="G45" s="48">
        <f>SUM(G40:G42)</f>
        <v>39</v>
      </c>
      <c r="H45" s="48">
        <f>SUM(H41:H43)</f>
        <v>59</v>
      </c>
      <c r="I45" s="48">
        <f>SUM(I40:I44)</f>
        <v>64</v>
      </c>
      <c r="J45" s="48">
        <f>J42</f>
        <v>16</v>
      </c>
      <c r="K45" s="48">
        <f>K40</f>
        <v>8</v>
      </c>
      <c r="L45" s="48">
        <f>SUM(L40:L41)</f>
        <v>22</v>
      </c>
      <c r="M45" s="48">
        <f>SUM(M40:M44)</f>
        <v>28</v>
      </c>
      <c r="N45" s="91">
        <f>SUM(N40:N44)</f>
        <v>50</v>
      </c>
      <c r="O45" s="48">
        <f>SUM(O40:O44)</f>
        <v>36</v>
      </c>
      <c r="P45" s="87">
        <f>SUM(P40:P44)</f>
        <v>32</v>
      </c>
      <c r="Q45" s="51">
        <f t="shared" si="7"/>
        <v>416</v>
      </c>
      <c r="R45" s="63"/>
      <c r="T45" s="69"/>
      <c r="U45" s="69"/>
    </row>
    <row r="46" spans="1:21" ht="12.75" customHeight="1" thickBot="1">
      <c r="A46" s="58"/>
      <c r="B46" s="61"/>
      <c r="C46" s="67" t="s">
        <v>66</v>
      </c>
      <c r="D46" s="68"/>
      <c r="E46" s="52">
        <f aca="true" t="shared" si="8" ref="E46:P46">E45/3</f>
        <v>10.666666666666666</v>
      </c>
      <c r="F46" s="52">
        <f t="shared" si="8"/>
        <v>10</v>
      </c>
      <c r="G46" s="52">
        <f t="shared" si="8"/>
        <v>13</v>
      </c>
      <c r="H46" s="52">
        <f t="shared" si="8"/>
        <v>19.666666666666668</v>
      </c>
      <c r="I46" s="52">
        <f t="shared" si="8"/>
        <v>21.333333333333332</v>
      </c>
      <c r="J46" s="52">
        <f t="shared" si="8"/>
        <v>5.333333333333333</v>
      </c>
      <c r="K46" s="52">
        <f t="shared" si="8"/>
        <v>2.6666666666666665</v>
      </c>
      <c r="L46" s="52">
        <f t="shared" si="8"/>
        <v>7.333333333333333</v>
      </c>
      <c r="M46" s="52">
        <f t="shared" si="8"/>
        <v>9.333333333333334</v>
      </c>
      <c r="N46" s="52">
        <f t="shared" si="8"/>
        <v>16.666666666666668</v>
      </c>
      <c r="O46" s="52">
        <f t="shared" si="8"/>
        <v>12</v>
      </c>
      <c r="P46" s="52">
        <f t="shared" si="8"/>
        <v>10.666666666666666</v>
      </c>
      <c r="Q46" s="53">
        <f t="shared" si="7"/>
        <v>138.66666666666666</v>
      </c>
      <c r="R46" s="64"/>
      <c r="T46" s="69"/>
      <c r="U46" s="69"/>
    </row>
    <row r="47" spans="1:21" ht="12.75" customHeight="1">
      <c r="A47" s="56">
        <f>Q53</f>
        <v>94.33333333333334</v>
      </c>
      <c r="B47" s="59" t="s">
        <v>85</v>
      </c>
      <c r="C47" t="s">
        <v>86</v>
      </c>
      <c r="D47" s="42" t="s">
        <v>60</v>
      </c>
      <c r="E47" s="26">
        <v>0</v>
      </c>
      <c r="F47" s="26">
        <v>0</v>
      </c>
      <c r="G47" s="27">
        <v>1</v>
      </c>
      <c r="H47" s="27">
        <v>1</v>
      </c>
      <c r="I47" s="27">
        <v>1</v>
      </c>
      <c r="J47" s="27">
        <v>0</v>
      </c>
      <c r="K47" s="27">
        <v>0</v>
      </c>
      <c r="L47" s="27">
        <v>0</v>
      </c>
      <c r="M47" s="27">
        <v>5</v>
      </c>
      <c r="N47" s="92">
        <v>2</v>
      </c>
      <c r="O47" s="27">
        <v>2</v>
      </c>
      <c r="P47" s="28">
        <v>3</v>
      </c>
      <c r="Q47" s="20">
        <f t="shared" si="7"/>
        <v>15</v>
      </c>
      <c r="R47" s="62" t="str">
        <f>B47</f>
        <v>AUTOSKLO KUFNER CHEB</v>
      </c>
      <c r="T47" s="69">
        <f>Q53/12</f>
        <v>7.861111111111112</v>
      </c>
      <c r="U47" s="69">
        <f>Q53/12/5</f>
        <v>1.5722222222222224</v>
      </c>
    </row>
    <row r="48" spans="1:21" ht="12.75" customHeight="1">
      <c r="A48" s="57"/>
      <c r="B48" s="60"/>
      <c r="C48" t="s">
        <v>87</v>
      </c>
      <c r="D48" s="42" t="s">
        <v>60</v>
      </c>
      <c r="E48" s="29">
        <v>0</v>
      </c>
      <c r="F48" s="29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7</v>
      </c>
      <c r="N48" s="93">
        <v>0</v>
      </c>
      <c r="O48" s="30">
        <v>4</v>
      </c>
      <c r="P48" s="31">
        <v>5</v>
      </c>
      <c r="Q48" s="23">
        <f t="shared" si="7"/>
        <v>16</v>
      </c>
      <c r="R48" s="63"/>
      <c r="T48" s="69"/>
      <c r="U48" s="69"/>
    </row>
    <row r="49" spans="1:21" ht="12.75" customHeight="1">
      <c r="A49" s="57"/>
      <c r="B49" s="60"/>
      <c r="C49" t="s">
        <v>88</v>
      </c>
      <c r="D49" s="42" t="s">
        <v>53</v>
      </c>
      <c r="E49" s="32">
        <v>14</v>
      </c>
      <c r="F49" s="32">
        <v>14</v>
      </c>
      <c r="G49" s="33">
        <v>9</v>
      </c>
      <c r="H49" s="33">
        <v>16</v>
      </c>
      <c r="I49" s="33">
        <v>14</v>
      </c>
      <c r="J49" s="33">
        <v>0</v>
      </c>
      <c r="K49" s="33">
        <v>0</v>
      </c>
      <c r="L49" s="33">
        <v>0</v>
      </c>
      <c r="M49" s="33">
        <v>14</v>
      </c>
      <c r="N49" s="94">
        <v>20</v>
      </c>
      <c r="O49" s="33">
        <v>0</v>
      </c>
      <c r="P49" s="34">
        <v>14</v>
      </c>
      <c r="Q49" s="21">
        <f t="shared" si="7"/>
        <v>115</v>
      </c>
      <c r="R49" s="63"/>
      <c r="T49" s="69"/>
      <c r="U49" s="69"/>
    </row>
    <row r="50" spans="1:21" ht="13.5" customHeight="1">
      <c r="A50" s="57"/>
      <c r="B50" s="60"/>
      <c r="C50" t="s">
        <v>89</v>
      </c>
      <c r="D50" s="42" t="s">
        <v>60</v>
      </c>
      <c r="E50" s="29">
        <v>6</v>
      </c>
      <c r="F50" s="29">
        <v>14</v>
      </c>
      <c r="G50" s="30">
        <v>12</v>
      </c>
      <c r="H50" s="30">
        <v>7</v>
      </c>
      <c r="I50" s="30">
        <v>8</v>
      </c>
      <c r="J50" s="30">
        <v>9</v>
      </c>
      <c r="K50" s="30">
        <v>0</v>
      </c>
      <c r="L50" s="30">
        <v>0</v>
      </c>
      <c r="M50" s="30">
        <v>16</v>
      </c>
      <c r="N50" s="93">
        <v>0</v>
      </c>
      <c r="O50" s="30">
        <v>12</v>
      </c>
      <c r="P50" s="31">
        <v>10</v>
      </c>
      <c r="Q50" s="23">
        <f t="shared" si="7"/>
        <v>94</v>
      </c>
      <c r="R50" s="63"/>
      <c r="T50" s="69"/>
      <c r="U50" s="69"/>
    </row>
    <row r="51" spans="1:21" ht="13.5" customHeight="1" thickBot="1">
      <c r="A51" s="57"/>
      <c r="B51" s="60"/>
      <c r="C51" t="s">
        <v>90</v>
      </c>
      <c r="D51" s="42" t="s">
        <v>57</v>
      </c>
      <c r="E51" s="35">
        <v>8</v>
      </c>
      <c r="F51" s="35">
        <v>5</v>
      </c>
      <c r="G51" s="36">
        <v>6</v>
      </c>
      <c r="H51" s="36">
        <v>5</v>
      </c>
      <c r="I51" s="36">
        <v>12</v>
      </c>
      <c r="J51" s="36">
        <v>8</v>
      </c>
      <c r="K51" s="36">
        <v>0</v>
      </c>
      <c r="L51" s="36">
        <v>4</v>
      </c>
      <c r="M51" s="36">
        <v>10</v>
      </c>
      <c r="N51" s="95">
        <v>4</v>
      </c>
      <c r="O51" s="36">
        <v>6</v>
      </c>
      <c r="P51" s="37">
        <v>0</v>
      </c>
      <c r="Q51" s="22">
        <f t="shared" si="7"/>
        <v>68</v>
      </c>
      <c r="R51" s="63"/>
      <c r="T51" s="69"/>
      <c r="U51" s="69"/>
    </row>
    <row r="52" spans="1:21" ht="12.75" customHeight="1">
      <c r="A52" s="57"/>
      <c r="B52" s="60"/>
      <c r="C52" s="65" t="s">
        <v>64</v>
      </c>
      <c r="D52" s="66"/>
      <c r="E52" s="48">
        <f>SUM(E49:E51)</f>
        <v>28</v>
      </c>
      <c r="F52" s="48">
        <f>SUM(F49:F51)</f>
        <v>33</v>
      </c>
      <c r="G52" s="48">
        <f>SUM(G49:G51)</f>
        <v>27</v>
      </c>
      <c r="H52" s="48">
        <f>SUM(H48:H50)</f>
        <v>23</v>
      </c>
      <c r="I52" s="48">
        <f>SUM(I49:I51)</f>
        <v>34</v>
      </c>
      <c r="J52" s="48">
        <f>SUM(J50:J51)</f>
        <v>17</v>
      </c>
      <c r="K52" s="48">
        <f>K47</f>
        <v>0</v>
      </c>
      <c r="L52" s="48">
        <v>4</v>
      </c>
      <c r="M52" s="55">
        <f>SUM(M49:M51)</f>
        <v>40</v>
      </c>
      <c r="N52" s="48">
        <f>SUM(N47:N51)</f>
        <v>26</v>
      </c>
      <c r="O52" s="48">
        <f>SUM(O48:O51)</f>
        <v>22</v>
      </c>
      <c r="P52" s="49">
        <f>SUM(P48:P50)</f>
        <v>29</v>
      </c>
      <c r="Q52" s="51">
        <f t="shared" si="7"/>
        <v>283</v>
      </c>
      <c r="R52" s="63"/>
      <c r="T52" s="69"/>
      <c r="U52" s="69"/>
    </row>
    <row r="53" spans="1:21" ht="12.75" customHeight="1" thickBot="1">
      <c r="A53" s="58"/>
      <c r="B53" s="61"/>
      <c r="C53" s="67" t="s">
        <v>66</v>
      </c>
      <c r="D53" s="68"/>
      <c r="E53" s="52">
        <f aca="true" t="shared" si="9" ref="E53:P53">E52/3</f>
        <v>9.333333333333334</v>
      </c>
      <c r="F53" s="52">
        <f t="shared" si="9"/>
        <v>11</v>
      </c>
      <c r="G53" s="52">
        <f t="shared" si="9"/>
        <v>9</v>
      </c>
      <c r="H53" s="52">
        <f t="shared" si="9"/>
        <v>7.666666666666667</v>
      </c>
      <c r="I53" s="52">
        <f t="shared" si="9"/>
        <v>11.333333333333334</v>
      </c>
      <c r="J53" s="52">
        <f t="shared" si="9"/>
        <v>5.666666666666667</v>
      </c>
      <c r="K53" s="52">
        <f t="shared" si="9"/>
        <v>0</v>
      </c>
      <c r="L53" s="52">
        <f t="shared" si="9"/>
        <v>1.3333333333333333</v>
      </c>
      <c r="M53" s="52">
        <f t="shared" si="9"/>
        <v>13.333333333333334</v>
      </c>
      <c r="N53" s="52">
        <f t="shared" si="9"/>
        <v>8.666666666666666</v>
      </c>
      <c r="O53" s="52">
        <f t="shared" si="9"/>
        <v>7.333333333333333</v>
      </c>
      <c r="P53" s="52">
        <f t="shared" si="9"/>
        <v>9.666666666666666</v>
      </c>
      <c r="Q53" s="53">
        <f t="shared" si="7"/>
        <v>94.33333333333334</v>
      </c>
      <c r="R53" s="64"/>
      <c r="T53" s="69"/>
      <c r="U53" s="69"/>
    </row>
    <row r="54" ht="12.75" customHeight="1"/>
    <row r="55" ht="13.5" customHeight="1"/>
    <row r="56" ht="13.5" customHeight="1"/>
  </sheetData>
  <sheetProtection/>
  <mergeCells count="50">
    <mergeCell ref="U33:U39"/>
    <mergeCell ref="T40:T46"/>
    <mergeCell ref="U40:U46"/>
    <mergeCell ref="T47:T53"/>
    <mergeCell ref="U47:U53"/>
    <mergeCell ref="T12:T18"/>
    <mergeCell ref="A40:A46"/>
    <mergeCell ref="B40:B46"/>
    <mergeCell ref="R40:R46"/>
    <mergeCell ref="C45:D45"/>
    <mergeCell ref="C46:D46"/>
    <mergeCell ref="B26:B32"/>
    <mergeCell ref="B12:B18"/>
    <mergeCell ref="T33:T39"/>
    <mergeCell ref="A19:A25"/>
    <mergeCell ref="U19:U25"/>
    <mergeCell ref="C18:D18"/>
    <mergeCell ref="C25:D25"/>
    <mergeCell ref="C32:D32"/>
    <mergeCell ref="T26:T32"/>
    <mergeCell ref="U26:U32"/>
    <mergeCell ref="R12:R18"/>
    <mergeCell ref="R19:R25"/>
    <mergeCell ref="R26:R32"/>
    <mergeCell ref="G4:G6"/>
    <mergeCell ref="H4:L4"/>
    <mergeCell ref="H5:L5"/>
    <mergeCell ref="H6:L6"/>
    <mergeCell ref="E11:Q11"/>
    <mergeCell ref="C17:D17"/>
    <mergeCell ref="T8:U10"/>
    <mergeCell ref="A7:R7"/>
    <mergeCell ref="A33:A39"/>
    <mergeCell ref="B33:B39"/>
    <mergeCell ref="R33:R39"/>
    <mergeCell ref="C38:D38"/>
    <mergeCell ref="C39:D39"/>
    <mergeCell ref="A12:A18"/>
    <mergeCell ref="A8:B9"/>
    <mergeCell ref="T19:T25"/>
    <mergeCell ref="A47:A53"/>
    <mergeCell ref="B47:B53"/>
    <mergeCell ref="R47:R53"/>
    <mergeCell ref="C52:D52"/>
    <mergeCell ref="C53:D53"/>
    <mergeCell ref="U12:U18"/>
    <mergeCell ref="C24:D24"/>
    <mergeCell ref="C31:D31"/>
    <mergeCell ref="A26:A32"/>
    <mergeCell ref="B19:B25"/>
  </mergeCells>
  <conditionalFormatting sqref="C19:C23">
    <cfRule type="expression" priority="4" dxfId="0" stopIfTrue="1">
      <formula>IF(Q19=MAX($Q$19:$Q$23),TRUE,FALSE)</formula>
    </cfRule>
  </conditionalFormatting>
  <conditionalFormatting sqref="C26:C30">
    <cfRule type="expression" priority="6" dxfId="0" stopIfTrue="1">
      <formula>IF(Q26=MAX($Q$26:$Q$30),TRUE,FALSE)</formula>
    </cfRule>
  </conditionalFormatting>
  <conditionalFormatting sqref="C13 C15:C16">
    <cfRule type="expression" priority="7" dxfId="0" stopIfTrue="1">
      <formula>IF(Q13=MAX($Q$12:$Q$16),TRUE,FALSE)</formula>
    </cfRule>
    <cfRule type="expression" priority="8" dxfId="5" stopIfTrue="1">
      <formula>IF(Q13=MAX($Y$12:$Y$32),TRUE,FALSE)</formula>
    </cfRule>
  </conditionalFormatting>
  <conditionalFormatting sqref="C14 C12">
    <cfRule type="expression" priority="9" dxfId="0" stopIfTrue="1">
      <formula>IF(Q12=MAX($Q$12:$Q$16),TRUE,FALSE)</formula>
    </cfRule>
    <cfRule type="expression" priority="10" dxfId="3" stopIfTrue="1">
      <formula>IF(Q12=MAX($Y$12:$Y$32),TRUE,FALSE)</formula>
    </cfRule>
  </conditionalFormatting>
  <conditionalFormatting sqref="C40:C44">
    <cfRule type="expression" priority="3" dxfId="0" stopIfTrue="1">
      <formula>IF(Q40=MAX($Q$40:$Q$44),TRUE,FALSE)</formula>
    </cfRule>
  </conditionalFormatting>
  <conditionalFormatting sqref="A12:A53">
    <cfRule type="expression" priority="11" dxfId="1" stopIfTrue="1">
      <formula>IF(A12=MAX($A$12:$A$32),TRUE,FALSE)</formula>
    </cfRule>
  </conditionalFormatting>
  <conditionalFormatting sqref="C33:C37">
    <cfRule type="expression" priority="20" dxfId="0" stopIfTrue="1">
      <formula>IF(Q33=MAX($Q$33:$Q$37),TRUE,FALSE)</formula>
    </cfRule>
  </conditionalFormatting>
  <hyperlinks>
    <hyperlink ref="B4" r:id="rId1" display="http://bikeri.cz/pohar-bikeri-cz/"/>
    <hyperlink ref="B6" r:id="rId2" display="rfiser@gmail.com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9.8515625" style="0" customWidth="1"/>
    <col min="4" max="4" width="18.00390625" style="0" customWidth="1"/>
  </cols>
  <sheetData>
    <row r="1" spans="1:4" ht="12.75">
      <c r="A1" t="s">
        <v>68</v>
      </c>
      <c r="B1">
        <v>248</v>
      </c>
      <c r="D1" s="96"/>
    </row>
    <row r="2" spans="1:4" ht="12.75">
      <c r="A2" t="s">
        <v>52</v>
      </c>
      <c r="B2">
        <v>245</v>
      </c>
      <c r="D2" s="96"/>
    </row>
    <row r="3" spans="1:4" ht="12.75">
      <c r="A3" t="s">
        <v>72</v>
      </c>
      <c r="B3">
        <v>242</v>
      </c>
      <c r="D3" s="96"/>
    </row>
    <row r="4" spans="1:4" ht="12.75">
      <c r="A4" t="s">
        <v>73</v>
      </c>
      <c r="B4">
        <v>211</v>
      </c>
      <c r="D4" s="96"/>
    </row>
    <row r="5" spans="1:4" ht="12.75">
      <c r="A5" t="s">
        <v>19</v>
      </c>
      <c r="B5">
        <v>197</v>
      </c>
      <c r="D5" s="96"/>
    </row>
    <row r="6" spans="1:4" ht="12.75">
      <c r="A6" t="s">
        <v>24</v>
      </c>
      <c r="B6">
        <v>196</v>
      </c>
      <c r="D6" s="96"/>
    </row>
    <row r="7" spans="1:2" ht="12.75">
      <c r="A7" t="s">
        <v>21</v>
      </c>
      <c r="B7">
        <v>189</v>
      </c>
    </row>
    <row r="8" spans="1:2" ht="12.75">
      <c r="A8" t="s">
        <v>25</v>
      </c>
      <c r="B8">
        <v>189</v>
      </c>
    </row>
    <row r="9" spans="1:2" ht="12.75">
      <c r="A9" t="s">
        <v>77</v>
      </c>
      <c r="B9">
        <v>186</v>
      </c>
    </row>
    <row r="10" spans="1:2" ht="12.75">
      <c r="A10" t="s">
        <v>70</v>
      </c>
      <c r="B10">
        <v>181</v>
      </c>
    </row>
    <row r="11" spans="1:2" ht="12.75">
      <c r="A11" t="s">
        <v>71</v>
      </c>
      <c r="B11">
        <v>161</v>
      </c>
    </row>
    <row r="12" spans="1:2" ht="12.75">
      <c r="A12" t="s">
        <v>47</v>
      </c>
      <c r="B12">
        <v>160</v>
      </c>
    </row>
    <row r="13" spans="1:2" ht="12.75">
      <c r="A13" t="s">
        <v>54</v>
      </c>
      <c r="B13">
        <v>140</v>
      </c>
    </row>
    <row r="14" spans="1:2" ht="12.75">
      <c r="A14" t="s">
        <v>61</v>
      </c>
      <c r="B14">
        <v>138</v>
      </c>
    </row>
    <row r="15" spans="1:2" ht="12.75">
      <c r="A15" t="s">
        <v>80</v>
      </c>
      <c r="B15">
        <v>121</v>
      </c>
    </row>
    <row r="16" spans="1:2" ht="12.75">
      <c r="A16" t="s">
        <v>88</v>
      </c>
      <c r="B16">
        <v>115</v>
      </c>
    </row>
    <row r="17" spans="1:2" ht="12.75">
      <c r="A17" t="s">
        <v>78</v>
      </c>
      <c r="B17">
        <v>111</v>
      </c>
    </row>
    <row r="18" spans="1:2" ht="12.75">
      <c r="A18" t="s">
        <v>20</v>
      </c>
      <c r="B18">
        <v>101</v>
      </c>
    </row>
    <row r="19" spans="1:2" ht="12.75">
      <c r="A19" t="s">
        <v>89</v>
      </c>
      <c r="B19">
        <v>94</v>
      </c>
    </row>
    <row r="20" spans="1:2" ht="12.75">
      <c r="A20" t="s">
        <v>48</v>
      </c>
      <c r="B20">
        <v>87</v>
      </c>
    </row>
    <row r="21" spans="1:2" ht="12.75">
      <c r="A21" t="s">
        <v>56</v>
      </c>
      <c r="B21">
        <v>80</v>
      </c>
    </row>
    <row r="22" spans="1:2" ht="12.75">
      <c r="A22" t="s">
        <v>76</v>
      </c>
      <c r="B22">
        <v>76</v>
      </c>
    </row>
    <row r="23" spans="1:2" ht="12.75">
      <c r="A23" t="s">
        <v>90</v>
      </c>
      <c r="B23">
        <v>68</v>
      </c>
    </row>
    <row r="24" spans="1:2" ht="12.75">
      <c r="A24" t="s">
        <v>75</v>
      </c>
      <c r="B24">
        <v>63</v>
      </c>
    </row>
    <row r="25" spans="1:2" ht="12.75">
      <c r="A25" t="s">
        <v>59</v>
      </c>
      <c r="B25">
        <v>57</v>
      </c>
    </row>
    <row r="26" spans="1:2" ht="12.75">
      <c r="A26" t="s">
        <v>87</v>
      </c>
      <c r="B26">
        <v>16</v>
      </c>
    </row>
    <row r="27" spans="1:2" ht="12.75">
      <c r="A27" t="s">
        <v>86</v>
      </c>
      <c r="B27">
        <v>15</v>
      </c>
    </row>
    <row r="28" spans="1:2" ht="12.75">
      <c r="A28" t="s">
        <v>22</v>
      </c>
      <c r="B28">
        <v>12</v>
      </c>
    </row>
    <row r="29" spans="1:2" ht="12.75">
      <c r="A29" t="s">
        <v>23</v>
      </c>
      <c r="B29">
        <v>0</v>
      </c>
    </row>
    <row r="30" spans="1:2" ht="12.75">
      <c r="A30" t="s">
        <v>79</v>
      </c>
      <c r="B30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7.421875" style="0" customWidth="1"/>
  </cols>
  <sheetData>
    <row r="1" spans="1:2" ht="12.75">
      <c r="A1" s="96" t="s">
        <v>67</v>
      </c>
      <c r="B1">
        <v>250</v>
      </c>
    </row>
    <row r="2" spans="1:2" ht="12.75">
      <c r="A2" s="96" t="s">
        <v>51</v>
      </c>
      <c r="B2">
        <v>201</v>
      </c>
    </row>
    <row r="3" spans="1:2" ht="12.75">
      <c r="A3" s="96" t="s">
        <v>92</v>
      </c>
      <c r="B3">
        <v>197</v>
      </c>
    </row>
    <row r="4" spans="1:2" ht="12.75">
      <c r="A4" s="96" t="s">
        <v>18</v>
      </c>
      <c r="B4">
        <v>190</v>
      </c>
    </row>
    <row r="5" spans="1:2" ht="12.75">
      <c r="A5" s="96" t="s">
        <v>74</v>
      </c>
      <c r="B5">
        <v>139</v>
      </c>
    </row>
    <row r="6" spans="1:2" ht="12.75">
      <c r="A6" s="96" t="s">
        <v>93</v>
      </c>
      <c r="B6">
        <v>94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cols>
    <col min="1" max="1" width="20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82</v>
      </c>
    </row>
    <row r="6" ht="12.75">
      <c r="A6" t="s">
        <v>42</v>
      </c>
    </row>
    <row r="7" ht="12.75">
      <c r="A7" t="s">
        <v>40</v>
      </c>
    </row>
    <row r="8" ht="12.75">
      <c r="A8" t="s">
        <v>44</v>
      </c>
    </row>
    <row r="9" ht="12.75">
      <c r="A9" t="s">
        <v>4</v>
      </c>
    </row>
    <row r="10" ht="12.75">
      <c r="A10" t="s">
        <v>32</v>
      </c>
    </row>
    <row r="11" ht="12.75">
      <c r="A11" t="s">
        <v>5</v>
      </c>
    </row>
    <row r="12" ht="12.75">
      <c r="A12" t="s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Alice</cp:lastModifiedBy>
  <dcterms:created xsi:type="dcterms:W3CDTF">2007-02-07T10:15:04Z</dcterms:created>
  <dcterms:modified xsi:type="dcterms:W3CDTF">2007-10-26T21:25:05Z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